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bc5dd51c47b955/Documents/"/>
    </mc:Choice>
  </mc:AlternateContent>
  <xr:revisionPtr revIDLastSave="4" documentId="8_{EC26733A-D0E4-4CFC-B301-94E56C228662}" xr6:coauthVersionLast="45" xr6:coauthVersionMax="45" xr10:uidLastSave="{D61B90C0-CF93-42F6-9EC6-E70CEA7E9BA0}"/>
  <bookViews>
    <workbookView xWindow="4380" yWindow="840" windowWidth="22875" windowHeight="14955" xr2:uid="{3809FFD6-340C-424F-8396-4781C4086370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 l="1"/>
  <c r="I13" i="2"/>
  <c r="D18" i="2" l="1"/>
  <c r="F4" i="2"/>
  <c r="G4" i="2"/>
  <c r="F5" i="2"/>
  <c r="G5" i="2"/>
  <c r="F6" i="2"/>
  <c r="G6" i="2"/>
  <c r="F7" i="2"/>
  <c r="G7" i="2"/>
  <c r="F8" i="2"/>
  <c r="G8" i="2"/>
  <c r="F9" i="2"/>
  <c r="G9" i="2"/>
  <c r="D10" i="2"/>
  <c r="F10" i="2"/>
  <c r="F11" i="2" s="1"/>
  <c r="G10" i="2"/>
  <c r="G11" i="2"/>
  <c r="D11" i="2"/>
  <c r="D12" i="2" l="1"/>
  <c r="H9" i="2"/>
  <c r="I7" i="2"/>
  <c r="H6" i="2"/>
  <c r="H7" i="2"/>
  <c r="H10" i="2"/>
  <c r="H5" i="2"/>
  <c r="I10" i="2"/>
  <c r="H8" i="2"/>
  <c r="H4" i="2"/>
  <c r="I4" i="2"/>
  <c r="I5" i="2"/>
  <c r="I9" i="2"/>
  <c r="I8" i="2"/>
  <c r="I6" i="2"/>
  <c r="E12" i="2" l="1"/>
  <c r="D13" i="2"/>
</calcChain>
</file>

<file path=xl/sharedStrings.xml><?xml version="1.0" encoding="utf-8"?>
<sst xmlns="http://schemas.openxmlformats.org/spreadsheetml/2006/main" count="28" uniqueCount="28">
  <si>
    <t>% Alc</t>
  </si>
  <si>
    <t>Vol Alc.</t>
  </si>
  <si>
    <t>Totals</t>
  </si>
  <si>
    <t>ABV</t>
  </si>
  <si>
    <t>Proof</t>
  </si>
  <si>
    <t>Vol in oz.</t>
  </si>
  <si>
    <t>Vol in mls.</t>
  </si>
  <si>
    <t>Batch Vol (oz)</t>
  </si>
  <si>
    <t>Vol of Batch (ml)</t>
  </si>
  <si>
    <t>Batch Vol (ml)</t>
  </si>
  <si>
    <t>Gin</t>
  </si>
  <si>
    <t>Desired % Diluition</t>
  </si>
  <si>
    <t>Water</t>
  </si>
  <si>
    <t>Ingredients</t>
  </si>
  <si>
    <t>Line #</t>
  </si>
  <si>
    <t>Step</t>
  </si>
  <si>
    <t>#1</t>
  </si>
  <si>
    <t>#2</t>
  </si>
  <si>
    <t>#3</t>
  </si>
  <si>
    <r>
      <t>Freezer Temp F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</si>
  <si>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t>Minimum ABV</t>
  </si>
  <si>
    <t>vermouth</t>
  </si>
  <si>
    <t xml:space="preserve">dry vermouth </t>
  </si>
  <si>
    <t># of Drinks</t>
  </si>
  <si>
    <t># 4 oz Drinks</t>
  </si>
  <si>
    <t>If you are going to refrigerate the batched cocktail, dilute by at least 10%.  If you're planning to freeze the batch, dilute by 20% or more.  Enter your desired % dilution on line #16 and your freezer's temperature on line #17.  The calculated Minimum ABV is approximate, so be careful if your ABV is close to the minimum.</t>
  </si>
  <si>
    <t>Enter the volume in mls that you want to make on Line #15</t>
  </si>
  <si>
    <t>Enter your ingredients on Line # 4 - #9.  For each ingredient, add the volume in oz for a single cocktail.  Then enter the %ABV.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</si>
</sst>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0" fontId="0" fillId="2" borderId="5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Fill="1" applyBorder="1" applyProtection="1"/>
    <xf numFmtId="10" fontId="0" fillId="0" borderId="5" xfId="1" applyNumberFormat="1" applyFont="1" applyFill="1" applyBorder="1" applyProtection="1"/>
    <xf numFmtId="2" fontId="0" fillId="0" borderId="4" xfId="0" applyNumberFormat="1" applyFill="1" applyBorder="1" applyProtection="1"/>
    <xf numFmtId="9" fontId="1" fillId="2" borderId="6" xfId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2" fontId="2" fillId="0" borderId="0" xfId="0" applyNumberFormat="1" applyFont="1" applyProtection="1"/>
    <xf numFmtId="0" fontId="0" fillId="0" borderId="1" xfId="0" applyFill="1" applyBorder="1" applyProtection="1"/>
    <xf numFmtId="2" fontId="0" fillId="0" borderId="1" xfId="0" applyNumberFormat="1" applyBorder="1" applyProtection="1"/>
    <xf numFmtId="2" fontId="2" fillId="0" borderId="1" xfId="0" applyNumberFormat="1" applyFont="1" applyBorder="1" applyProtection="1"/>
    <xf numFmtId="0" fontId="2" fillId="0" borderId="0" xfId="0" applyFont="1" applyProtection="1"/>
    <xf numFmtId="2" fontId="0" fillId="0" borderId="0" xfId="0" applyNumberFormat="1" applyAlignment="1" applyProtection="1">
      <alignment horizontal="center"/>
    </xf>
    <xf numFmtId="9" fontId="0" fillId="0" borderId="0" xfId="1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9" fontId="0" fillId="0" borderId="0" xfId="0" applyNumberFormat="1" applyProtection="1"/>
    <xf numFmtId="0" fontId="2" fillId="0" borderId="0" xfId="0" applyFont="1" applyFill="1" applyBorder="1" applyProtection="1"/>
    <xf numFmtId="0" fontId="0" fillId="3" borderId="0" xfId="0" applyFill="1" applyProtection="1"/>
    <xf numFmtId="2" fontId="0" fillId="3" borderId="0" xfId="0" applyNumberFormat="1" applyFill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9" fontId="0" fillId="0" borderId="0" xfId="1" applyFont="1"/>
    <xf numFmtId="164" fontId="0" fillId="0" borderId="0" xfId="0" applyNumberFormat="1" applyProtection="1"/>
    <xf numFmtId="0" fontId="0" fillId="0" borderId="6" xfId="0" applyBorder="1" applyAlignment="1" applyProtection="1">
      <alignment horizontal="left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6</xdr:col>
      <xdr:colOff>9525</xdr:colOff>
      <xdr:row>28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22DAAD-314A-428E-89B3-8D8797E5BFE1}"/>
            </a:ext>
          </a:extLst>
        </xdr:cNvPr>
        <xdr:cNvSpPr txBox="1"/>
      </xdr:nvSpPr>
      <xdr:spPr>
        <a:xfrm>
          <a:off x="590550" y="5038725"/>
          <a:ext cx="315277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 sheet is password protected to help prevent accidental changes.  If you wish to change it or look at the equations,</a:t>
          </a:r>
          <a:r>
            <a:rPr lang="en-US" sz="1100" baseline="0"/>
            <a:t> goto File-Unprotect.  The password is 1234.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D27B-1352-46A6-9164-A34ED9E7A4B6}">
  <dimension ref="A1:J30"/>
  <sheetViews>
    <sheetView tabSelected="1" topLeftCell="B1" workbookViewId="0">
      <selection activeCell="D17" sqref="D17"/>
    </sheetView>
  </sheetViews>
  <sheetFormatPr defaultColWidth="9.140625" defaultRowHeight="15" x14ac:dyDescent="0.25"/>
  <cols>
    <col min="1" max="1" width="9.140625" style="10"/>
    <col min="2" max="2" width="1.42578125" style="10" customWidth="1"/>
    <col min="3" max="3" width="18.42578125" style="10" customWidth="1"/>
    <col min="4" max="5" width="9.140625" style="10"/>
    <col min="6" max="6" width="9.7109375" style="10" customWidth="1"/>
    <col min="7" max="7" width="9.140625" style="10"/>
    <col min="8" max="8" width="13" style="10" customWidth="1"/>
    <col min="9" max="9" width="13.7109375" style="10" customWidth="1"/>
    <col min="10" max="10" width="1" style="10" customWidth="1"/>
    <col min="11" max="16384" width="9.140625" style="10"/>
  </cols>
  <sheetData>
    <row r="1" spans="1:10" x14ac:dyDescent="0.25">
      <c r="A1" s="9"/>
      <c r="B1" s="9"/>
      <c r="G1" s="11"/>
      <c r="H1" s="11"/>
      <c r="I1" s="11"/>
    </row>
    <row r="2" spans="1:10" x14ac:dyDescent="0.25">
      <c r="A2" s="12" t="s">
        <v>14</v>
      </c>
      <c r="B2" s="12"/>
      <c r="C2" s="12" t="s">
        <v>13</v>
      </c>
      <c r="D2" s="12" t="s">
        <v>5</v>
      </c>
      <c r="E2" s="12" t="s">
        <v>0</v>
      </c>
      <c r="F2" s="12" t="s">
        <v>6</v>
      </c>
      <c r="G2" s="13" t="s">
        <v>1</v>
      </c>
      <c r="H2" s="13" t="s">
        <v>7</v>
      </c>
      <c r="I2" s="13" t="s">
        <v>9</v>
      </c>
      <c r="J2" s="9"/>
    </row>
    <row r="3" spans="1:10" x14ac:dyDescent="0.25">
      <c r="A3" s="9"/>
      <c r="B3" s="9"/>
      <c r="D3" s="14"/>
      <c r="E3" s="15"/>
      <c r="F3" s="16"/>
      <c r="G3" s="11"/>
      <c r="H3" s="11"/>
      <c r="I3" s="11"/>
    </row>
    <row r="4" spans="1:10" x14ac:dyDescent="0.25">
      <c r="A4" s="9">
        <v>1</v>
      </c>
      <c r="B4" s="9"/>
      <c r="C4" s="1" t="s">
        <v>10</v>
      </c>
      <c r="D4" s="1">
        <v>1.5</v>
      </c>
      <c r="E4" s="2">
        <v>0.46</v>
      </c>
      <c r="F4" s="17">
        <f>D4*30</f>
        <v>45</v>
      </c>
      <c r="G4" s="11">
        <f>F4*E4</f>
        <v>20.7</v>
      </c>
      <c r="H4" s="18">
        <f t="shared" ref="H4:H10" si="0">(D$15/F$11)*D4</f>
        <v>10</v>
      </c>
      <c r="I4" s="18">
        <f t="shared" ref="I4:I10" si="1">(D$15/F$11)*F4</f>
        <v>300</v>
      </c>
    </row>
    <row r="5" spans="1:10" x14ac:dyDescent="0.25">
      <c r="A5" s="9">
        <v>2</v>
      </c>
      <c r="B5" s="9"/>
      <c r="C5" s="1" t="s">
        <v>21</v>
      </c>
      <c r="D5" s="1">
        <v>0.25</v>
      </c>
      <c r="E5" s="2">
        <v>0.16</v>
      </c>
      <c r="F5" s="17">
        <f t="shared" ref="F5:F10" si="2">D5*30</f>
        <v>7.5</v>
      </c>
      <c r="G5" s="11">
        <f t="shared" ref="G5:G10" si="3">F5*E5</f>
        <v>1.2</v>
      </c>
      <c r="H5" s="18">
        <f t="shared" si="0"/>
        <v>1.6666666666666667</v>
      </c>
      <c r="I5" s="18">
        <f t="shared" si="1"/>
        <v>50</v>
      </c>
    </row>
    <row r="6" spans="1:10" x14ac:dyDescent="0.25">
      <c r="A6" s="9">
        <v>3</v>
      </c>
      <c r="B6" s="9"/>
      <c r="C6" s="1" t="s">
        <v>22</v>
      </c>
      <c r="D6" s="1">
        <v>0.25</v>
      </c>
      <c r="E6" s="2">
        <v>0.16</v>
      </c>
      <c r="F6" s="17">
        <f t="shared" si="2"/>
        <v>7.5</v>
      </c>
      <c r="G6" s="11">
        <f t="shared" si="3"/>
        <v>1.2</v>
      </c>
      <c r="H6" s="18">
        <f t="shared" si="0"/>
        <v>1.6666666666666667</v>
      </c>
      <c r="I6" s="18">
        <f t="shared" si="1"/>
        <v>50</v>
      </c>
    </row>
    <row r="7" spans="1:10" x14ac:dyDescent="0.25">
      <c r="A7" s="9">
        <v>4</v>
      </c>
      <c r="B7" s="9"/>
      <c r="C7" s="1"/>
      <c r="D7" s="1"/>
      <c r="E7" s="2"/>
      <c r="F7" s="17">
        <f t="shared" si="2"/>
        <v>0</v>
      </c>
      <c r="G7" s="11">
        <f t="shared" si="3"/>
        <v>0</v>
      </c>
      <c r="H7" s="18">
        <f t="shared" si="0"/>
        <v>0</v>
      </c>
      <c r="I7" s="18">
        <f t="shared" si="1"/>
        <v>0</v>
      </c>
    </row>
    <row r="8" spans="1:10" x14ac:dyDescent="0.25">
      <c r="A8" s="9">
        <v>5</v>
      </c>
      <c r="B8" s="9"/>
      <c r="C8" s="1"/>
      <c r="D8" s="1"/>
      <c r="E8" s="2"/>
      <c r="F8" s="17">
        <f t="shared" si="2"/>
        <v>0</v>
      </c>
      <c r="G8" s="11">
        <f t="shared" si="3"/>
        <v>0</v>
      </c>
      <c r="H8" s="18">
        <f t="shared" si="0"/>
        <v>0</v>
      </c>
      <c r="I8" s="18">
        <f t="shared" si="1"/>
        <v>0</v>
      </c>
    </row>
    <row r="9" spans="1:10" x14ac:dyDescent="0.25">
      <c r="A9" s="9">
        <v>6</v>
      </c>
      <c r="B9" s="9"/>
      <c r="C9" s="1"/>
      <c r="D9" s="1"/>
      <c r="E9" s="2"/>
      <c r="F9" s="17">
        <f t="shared" si="2"/>
        <v>0</v>
      </c>
      <c r="G9" s="11">
        <f t="shared" si="3"/>
        <v>0</v>
      </c>
      <c r="H9" s="18">
        <f t="shared" si="0"/>
        <v>0</v>
      </c>
      <c r="I9" s="18">
        <f t="shared" si="1"/>
        <v>0</v>
      </c>
    </row>
    <row r="10" spans="1:10" x14ac:dyDescent="0.25">
      <c r="A10" s="9">
        <v>7</v>
      </c>
      <c r="B10" s="9"/>
      <c r="C10" s="4" t="s">
        <v>12</v>
      </c>
      <c r="D10" s="6">
        <f>(SUM(D4:D9)/(1-D16))*D16</f>
        <v>0.5</v>
      </c>
      <c r="E10" s="5">
        <v>0</v>
      </c>
      <c r="F10" s="19">
        <f t="shared" si="2"/>
        <v>15</v>
      </c>
      <c r="G10" s="20">
        <f t="shared" si="3"/>
        <v>0</v>
      </c>
      <c r="H10" s="21">
        <f t="shared" si="0"/>
        <v>3.3333333333333335</v>
      </c>
      <c r="I10" s="21">
        <f t="shared" si="1"/>
        <v>100</v>
      </c>
    </row>
    <row r="11" spans="1:10" x14ac:dyDescent="0.25">
      <c r="A11" s="9">
        <v>8</v>
      </c>
      <c r="B11" s="9"/>
      <c r="C11" s="22" t="s">
        <v>2</v>
      </c>
      <c r="D11" s="23">
        <f>SUM(D4:D10)</f>
        <v>2.5</v>
      </c>
      <c r="F11" s="17">
        <f>SUM(F4:F10)</f>
        <v>75</v>
      </c>
      <c r="G11" s="11">
        <f>SUM(G4:G10)</f>
        <v>23.099999999999998</v>
      </c>
      <c r="H11" s="11"/>
      <c r="I11" s="11"/>
    </row>
    <row r="12" spans="1:10" x14ac:dyDescent="0.25">
      <c r="A12" s="9">
        <v>9</v>
      </c>
      <c r="B12" s="9"/>
      <c r="C12" s="22" t="s">
        <v>3</v>
      </c>
      <c r="D12" s="24">
        <f>G11/F11</f>
        <v>0.308</v>
      </c>
      <c r="E12" s="10" t="str">
        <f>IF(D12&lt;=D18,"WARNING: Your batch may freeze.","")</f>
        <v/>
      </c>
      <c r="G12" s="11"/>
      <c r="H12" s="11"/>
      <c r="I12" s="11"/>
    </row>
    <row r="13" spans="1:10" x14ac:dyDescent="0.25">
      <c r="A13" s="9">
        <v>10</v>
      </c>
      <c r="B13" s="9"/>
      <c r="C13" s="22" t="s">
        <v>4</v>
      </c>
      <c r="D13" s="25">
        <f>100*D12*2</f>
        <v>61.6</v>
      </c>
      <c r="E13" s="26"/>
      <c r="H13" s="18" t="s">
        <v>23</v>
      </c>
      <c r="I13" s="33">
        <f>D15/F11</f>
        <v>6.666666666666667</v>
      </c>
    </row>
    <row r="14" spans="1:10" x14ac:dyDescent="0.25">
      <c r="A14" s="9"/>
      <c r="B14" s="9"/>
      <c r="H14" s="18" t="s">
        <v>24</v>
      </c>
      <c r="I14" s="33">
        <f>D15/30/4</f>
        <v>4.166666666666667</v>
      </c>
    </row>
    <row r="15" spans="1:10" x14ac:dyDescent="0.25">
      <c r="A15" s="9">
        <v>11</v>
      </c>
      <c r="B15" s="9"/>
      <c r="C15" s="22" t="s">
        <v>8</v>
      </c>
      <c r="D15" s="3">
        <v>500</v>
      </c>
      <c r="G15" s="11"/>
      <c r="H15" s="11"/>
      <c r="I15" s="11"/>
    </row>
    <row r="16" spans="1:10" x14ac:dyDescent="0.25">
      <c r="A16" s="9">
        <v>12</v>
      </c>
      <c r="B16" s="9"/>
      <c r="C16" s="27" t="s">
        <v>11</v>
      </c>
      <c r="D16" s="7">
        <v>0.2</v>
      </c>
      <c r="G16" s="11"/>
      <c r="H16" s="11"/>
      <c r="I16" s="11"/>
    </row>
    <row r="17" spans="1:9" ht="17.25" x14ac:dyDescent="0.25">
      <c r="A17" s="9">
        <v>13</v>
      </c>
      <c r="B17" s="9"/>
      <c r="C17" s="27" t="s">
        <v>19</v>
      </c>
      <c r="D17" s="8">
        <v>5</v>
      </c>
      <c r="G17" s="11"/>
      <c r="H17" s="11"/>
      <c r="I17" s="11"/>
    </row>
    <row r="18" spans="1:9" x14ac:dyDescent="0.25">
      <c r="A18" s="9">
        <v>14</v>
      </c>
      <c r="B18" s="9"/>
      <c r="C18" s="27" t="s">
        <v>20</v>
      </c>
      <c r="D18" s="32">
        <f>ROUNDUP(((D17-32)*5/9)*-1+10,0)/100</f>
        <v>0.25</v>
      </c>
      <c r="G18" s="11"/>
      <c r="H18" s="11"/>
      <c r="I18" s="11"/>
    </row>
    <row r="19" spans="1:9" x14ac:dyDescent="0.25">
      <c r="A19" s="9"/>
      <c r="B19" s="9"/>
      <c r="G19" s="11"/>
      <c r="H19" s="11"/>
      <c r="I19" s="11"/>
    </row>
    <row r="20" spans="1:9" x14ac:dyDescent="0.25">
      <c r="A20" s="12" t="s">
        <v>15</v>
      </c>
      <c r="B20" s="12"/>
      <c r="C20" s="28"/>
      <c r="D20" s="28"/>
      <c r="E20" s="28"/>
      <c r="F20" s="28"/>
      <c r="G20" s="29"/>
      <c r="H20" s="29"/>
      <c r="I20" s="29"/>
    </row>
    <row r="21" spans="1:9" ht="28.5" customHeight="1" x14ac:dyDescent="0.25">
      <c r="A21" s="30" t="s">
        <v>16</v>
      </c>
      <c r="B21" s="31"/>
      <c r="C21" s="34" t="s">
        <v>27</v>
      </c>
      <c r="D21" s="34"/>
      <c r="E21" s="34"/>
      <c r="F21" s="34"/>
      <c r="G21" s="34"/>
      <c r="H21" s="34"/>
      <c r="I21" s="34"/>
    </row>
    <row r="22" spans="1:9" x14ac:dyDescent="0.25">
      <c r="A22" s="31" t="s">
        <v>17</v>
      </c>
      <c r="B22" s="31"/>
      <c r="C22" s="34" t="s">
        <v>26</v>
      </c>
      <c r="D22" s="34"/>
      <c r="E22" s="34"/>
      <c r="F22" s="34"/>
      <c r="G22" s="34"/>
      <c r="H22" s="34"/>
      <c r="I22" s="34"/>
    </row>
    <row r="23" spans="1:9" ht="61.5" customHeight="1" x14ac:dyDescent="0.25">
      <c r="A23" s="30" t="s">
        <v>18</v>
      </c>
      <c r="B23" s="31"/>
      <c r="C23" s="34" t="s">
        <v>25</v>
      </c>
      <c r="D23" s="34"/>
      <c r="E23" s="34"/>
      <c r="F23" s="34"/>
      <c r="G23" s="34"/>
      <c r="H23" s="34"/>
      <c r="I23" s="34"/>
    </row>
    <row r="24" spans="1:9" x14ac:dyDescent="0.25">
      <c r="A24" s="9"/>
      <c r="B24" s="9"/>
      <c r="G24" s="11"/>
      <c r="H24" s="11"/>
      <c r="I24" s="11"/>
    </row>
    <row r="25" spans="1:9" x14ac:dyDescent="0.25">
      <c r="A25" s="9"/>
      <c r="B25" s="9"/>
      <c r="G25" s="11"/>
      <c r="H25" s="11"/>
      <c r="I25" s="11"/>
    </row>
    <row r="26" spans="1:9" x14ac:dyDescent="0.25">
      <c r="A26" s="9"/>
      <c r="B26" s="9"/>
      <c r="G26" s="11"/>
      <c r="H26" s="11"/>
      <c r="I26" s="11"/>
    </row>
    <row r="27" spans="1:9" x14ac:dyDescent="0.25">
      <c r="A27" s="9"/>
      <c r="B27" s="9"/>
      <c r="G27" s="11"/>
      <c r="H27" s="11"/>
      <c r="I27" s="11"/>
    </row>
    <row r="28" spans="1:9" x14ac:dyDescent="0.25">
      <c r="A28" s="9"/>
      <c r="B28" s="9"/>
      <c r="G28" s="11"/>
      <c r="H28" s="11"/>
      <c r="I28" s="11"/>
    </row>
    <row r="29" spans="1:9" x14ac:dyDescent="0.25">
      <c r="A29" s="9"/>
      <c r="B29" s="9"/>
      <c r="G29" s="11"/>
      <c r="H29" s="11"/>
      <c r="I29" s="11"/>
    </row>
    <row r="30" spans="1:9" x14ac:dyDescent="0.25">
      <c r="A30" s="9"/>
      <c r="B30" s="9"/>
      <c r="G30" s="11"/>
      <c r="H30" s="11"/>
      <c r="I30" s="11"/>
    </row>
  </sheetData>
  <sheetProtection algorithmName="SHA-512" hashValue="XyT2YME85H8Qlxh0vOUoIa4picVpEYN7iEX43ZKSSztOWJNITJMlXDJJZgURn13ipzbHa0O6qfvS6YSBDiYXoQ==" saltValue="lhg/1DcEV90mVIwXxff6iA==" spinCount="100000" sheet="1" objects="1" scenarios="1" selectLockedCells="1"/>
  <mergeCells count="3">
    <mergeCell ref="C21:I21"/>
    <mergeCell ref="C22:I22"/>
    <mergeCell ref="C23:I23"/>
  </mergeCells>
  <conditionalFormatting sqref="D12">
    <cfRule type="cellIs" dxfId="0" priority="3" operator="lessThan">
      <formula>#REF!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Elliott</dc:creator>
  <cp:lastModifiedBy>Gary Elliott</cp:lastModifiedBy>
  <dcterms:created xsi:type="dcterms:W3CDTF">2018-01-14T22:47:37Z</dcterms:created>
  <dcterms:modified xsi:type="dcterms:W3CDTF">2020-05-27T21:25:10Z</dcterms:modified>
</cp:coreProperties>
</file>